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2"/>
  <workbookPr filterPrivacy="1" codeName="ThisWorkbook"/>
  <xr:revisionPtr revIDLastSave="0" documentId="8_{0FC6DAD5-999E-49DE-BC98-06DCC9307856}" xr6:coauthVersionLast="47" xr6:coauthVersionMax="47" xr10:uidLastSave="{00000000-0000-0000-0000-000000000000}"/>
  <workbookProtection workbookAlgorithmName="SHA-512" workbookHashValue="ohwusGDW4gz5iOcOm01weC+bHfABTf7TQfpai6F3tC/4PoNcX9nvbeGo1HJKrP6MlH2cx3l5S4LQthUZPNYVCQ==" workbookSaltValue="bQR4t2gP5N/Tj50VhivjYQ==" workbookSpinCount="100000" lockStructure="1"/>
  <bookViews>
    <workbookView showSheetTabs="0" xWindow="-120" yWindow="-120" windowWidth="29040" windowHeight="15720" xr2:uid="{00000000-000D-0000-FFFF-FFFF00000000}"/>
  </bookViews>
  <sheets>
    <sheet name="Instrumentbord" sheetId="1" r:id="rId1"/>
    <sheet name="Hjelpeark" sheetId="5" state="hidden" r:id="rId2"/>
  </sheets>
  <definedNames>
    <definedName name="NyVerdi">#REF!</definedName>
    <definedName name="TotaleAktiva">#REF!</definedName>
    <definedName name="TotalGjeld">#REF!</definedName>
    <definedName name="_xlnm.Print_Area" localSheetId="0">Instrumentbord!$A$1:$R$34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C26" i="1"/>
  <c r="C25" i="1"/>
  <c r="C16" i="1"/>
  <c r="J27" i="1" l="1"/>
  <c r="F22" i="5"/>
  <c r="F23" i="5" s="1"/>
  <c r="F27" i="5" s="1"/>
  <c r="F20" i="5"/>
  <c r="F19" i="5"/>
  <c r="F21" i="5" l="1"/>
  <c r="F24" i="5"/>
  <c r="F25" i="5" l="1"/>
  <c r="F26" i="5" s="1"/>
  <c r="F28" i="5" s="1"/>
  <c r="F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M12" authorId="0" shapeId="0" xr:uid="{DB7D851F-A659-4E59-B43F-1AF7AC629DE4}">
      <text>
        <r>
          <rPr>
            <b/>
            <sz val="12"/>
            <color indexed="81"/>
            <rFont val="Tahoma"/>
            <family val="2"/>
          </rPr>
          <t>Fyll inn din egen timepris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b/>
            <i/>
            <sz val="12"/>
            <color indexed="81"/>
            <rFont val="Tahoma"/>
            <family val="2"/>
          </rPr>
          <t xml:space="preserve">NB! </t>
        </r>
        <r>
          <rPr>
            <i/>
            <sz val="12"/>
            <color indexed="81"/>
            <rFont val="Tahoma"/>
            <family val="2"/>
          </rPr>
          <t>Inkl. fortjenestemargin, f.eks. 10 %</t>
        </r>
      </text>
    </comment>
    <comment ref="M14" authorId="0" shapeId="0" xr:uid="{DB93A5FF-15A5-420E-B3C1-85E65CB82E4F}">
      <text>
        <r>
          <rPr>
            <b/>
            <sz val="12"/>
            <color indexed="81"/>
            <rFont val="Tahoma"/>
            <family val="2"/>
          </rPr>
          <t xml:space="preserve">Fyll inn din egen timepris
</t>
        </r>
        <r>
          <rPr>
            <b/>
            <i/>
            <sz val="12"/>
            <color indexed="81"/>
            <rFont val="Tahoma"/>
            <family val="2"/>
          </rPr>
          <t xml:space="preserve">NB! </t>
        </r>
        <r>
          <rPr>
            <i/>
            <sz val="12"/>
            <color indexed="81"/>
            <rFont val="Tahoma"/>
            <family val="2"/>
          </rPr>
          <t>Inkl. fortjenestemargin, f.eks. 10 %</t>
        </r>
      </text>
    </comment>
    <comment ref="M16" authorId="0" shapeId="0" xr:uid="{15499DC0-5FC6-4654-ACDF-B0734DECE47A}">
      <text>
        <r>
          <rPr>
            <b/>
            <sz val="12"/>
            <color indexed="81"/>
            <rFont val="Tahoma"/>
            <family val="2"/>
          </rPr>
          <t xml:space="preserve">Flytte- og oppstartkostnader for hele driftslaget (2 maskiner) </t>
        </r>
        <r>
          <rPr>
            <i/>
            <sz val="12"/>
            <color indexed="81"/>
            <rFont val="Tahoma"/>
            <family val="2"/>
          </rPr>
          <t>Fordeles 50/50 på hver maskin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NB! </t>
        </r>
        <r>
          <rPr>
            <sz val="12"/>
            <color indexed="81"/>
            <rFont val="Tahoma"/>
            <family val="2"/>
          </rPr>
          <t xml:space="preserve">
Dersom maskinene er hjulkjørt, blir selve flyttingen beregnet under "medgått tid".  Da settes det ingen tall her.</t>
        </r>
      </text>
    </comment>
  </commentList>
</comments>
</file>

<file path=xl/sharedStrings.xml><?xml version="1.0" encoding="utf-8"?>
<sst xmlns="http://schemas.openxmlformats.org/spreadsheetml/2006/main" count="67" uniqueCount="50">
  <si>
    <t xml:space="preserve"> Etterkalkyle - enkel</t>
  </si>
  <si>
    <t>Versjon 1.1</t>
  </si>
  <si>
    <t>Dato: 20.02.2023</t>
  </si>
  <si>
    <t>Hvorfor etterkalkyle?</t>
  </si>
  <si>
    <t>─  Kontrollere om prisen var riktig satt</t>
  </si>
  <si>
    <t xml:space="preserve">─  Ta lærdom (bygge kompetanse) </t>
  </si>
  <si>
    <t>─  Sette riktig pris neste gang</t>
  </si>
  <si>
    <t xml:space="preserve">Avtalt pris pr m³ </t>
  </si>
  <si>
    <t xml:space="preserve">Mitt priskrav </t>
  </si>
  <si>
    <t>Lassbærer - kalkulert timepris:</t>
  </si>
  <si>
    <t>Hogstmaskin:</t>
  </si>
  <si>
    <t>kr/m³</t>
  </si>
  <si>
    <t>Hogstmaskin - kalkulert:</t>
  </si>
  <si>
    <t>i</t>
  </si>
  <si>
    <t>kr pr G-time</t>
  </si>
  <si>
    <t>Lassbærer:</t>
  </si>
  <si>
    <t>Lassbærer - kalkulert:</t>
  </si>
  <si>
    <t>SUM:</t>
  </si>
  <si>
    <t>Flyttekostnader denne drifta:</t>
  </si>
  <si>
    <t>Medgått tid på drifta</t>
  </si>
  <si>
    <t>Antall m³ produsert</t>
  </si>
  <si>
    <t>Herav faste kostnader + lønn:</t>
  </si>
  <si>
    <t>timer</t>
  </si>
  <si>
    <t>m³</t>
  </si>
  <si>
    <t>Oppnådd pris pr time</t>
  </si>
  <si>
    <t>Driftsprisen burde minst vært</t>
  </si>
  <si>
    <t>kr/time</t>
  </si>
  <si>
    <r>
      <t xml:space="preserve">Vi ønsker å gjøre denne kalkulatoren bedre. Har du kommentarer; - send dem til </t>
    </r>
    <r>
      <rPr>
        <i/>
        <sz val="11"/>
        <color rgb="FF7B59F9"/>
        <rFont val="Franklin Gothic Medium"/>
        <family val="2"/>
        <scheme val="minor"/>
      </rPr>
      <t>post@skogkurs.no.</t>
    </r>
  </si>
  <si>
    <t>Kalkulatoren er lagd av Skogkurs i prosjektet "Bedriftsøkonomi for entreprenører" og finansiert av Skogbrukets verdiskapingsfond, MEF og Skogkurs.</t>
  </si>
  <si>
    <t>Svar</t>
  </si>
  <si>
    <t>Flyttebilpris</t>
  </si>
  <si>
    <t>Ta av kjetting-pris</t>
  </si>
  <si>
    <t>Andre oppstartkostnader</t>
  </si>
  <si>
    <t xml:space="preserve">Antall andre drifter å dele flytting på </t>
  </si>
  <si>
    <t>JA</t>
  </si>
  <si>
    <t>NEI</t>
  </si>
  <si>
    <t>Kr pr G15-time</t>
  </si>
  <si>
    <t>Hjelpeberegning Ståtid</t>
  </si>
  <si>
    <t>Timer pr år:</t>
  </si>
  <si>
    <t>Innkjørt på hele året (kostnad):</t>
  </si>
  <si>
    <t>Antall m³ hele året:</t>
  </si>
  <si>
    <t xml:space="preserve">Kostnad kr/m³ </t>
  </si>
  <si>
    <t>Timer pr år</t>
  </si>
  <si>
    <t>Timer ute av drift</t>
  </si>
  <si>
    <t>Timer faktisk produksjon</t>
  </si>
  <si>
    <t>Sparte variable kostnader</t>
  </si>
  <si>
    <t>Ny kostnad</t>
  </si>
  <si>
    <t xml:space="preserve">Tapt produksjon m³ </t>
  </si>
  <si>
    <t>Ny timekostnad 2 maskiner</t>
  </si>
  <si>
    <t xml:space="preserve">Ny kostnad kr/m³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</si>
</sst>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[$kr-414]\ #,##0"/>
    <numFmt numFmtId="165" formatCode="_-&quot;kr&quot;\ * #,##0_-;\-&quot;kr&quot;\ * #,##0_-;_-&quot;kr&quot;\ * &quot;-&quot;??_-;_-@_-"/>
    <numFmt numFmtId="166" formatCode="&quot;kr&quot;\ #,##0"/>
    <numFmt numFmtId="167" formatCode="_-* #,##0_-;\-* #,##0_-;_-* &quot;-&quot;??_-;_-@_-"/>
    <numFmt numFmtId="168" formatCode="0.0"/>
    <numFmt numFmtId="169" formatCode="_-* #,##0.0_-;\-* #,##0.0_-;_-* &quot;-&quot;?_-;_-@_-"/>
  </numFmts>
  <fonts count="46">
    <font>
      <sz val="9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6"/>
      <color theme="1"/>
      <name val="Franklin Gothic Medium"/>
      <family val="2"/>
      <scheme val="minor"/>
    </font>
    <font>
      <sz val="34"/>
      <color theme="1"/>
      <name val="Franklin Gothic Medium"/>
      <family val="2"/>
      <scheme val="min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Franklin Gothic Medium"/>
      <family val="2"/>
      <scheme val="minor"/>
    </font>
    <font>
      <sz val="9"/>
      <name val="Franklin Gothic Medium"/>
      <family val="3"/>
      <charset val="136"/>
      <scheme val="minor"/>
    </font>
    <font>
      <sz val="20"/>
      <color theme="1"/>
      <name val="Franklin Gothic Medium"/>
      <family val="2"/>
      <scheme val="minor"/>
    </font>
    <font>
      <sz val="16"/>
      <color theme="3"/>
      <name val="Franklin Gothic Medium"/>
      <family val="2"/>
      <scheme val="minor"/>
    </font>
    <font>
      <sz val="20"/>
      <color theme="3"/>
      <name val="Franklin Gothic Medium"/>
      <family val="2"/>
      <scheme val="major"/>
    </font>
    <font>
      <sz val="20"/>
      <color theme="3"/>
      <name val="Franklin Gothic Medium"/>
      <family val="2"/>
      <scheme val="minor"/>
    </font>
    <font>
      <sz val="20"/>
      <color theme="1"/>
      <name val="Franklin Gothic Medium"/>
      <family val="2"/>
      <scheme val="major"/>
    </font>
    <font>
      <sz val="16"/>
      <color theme="3"/>
      <name val="Franklin Gothic Medium"/>
      <family val="2"/>
      <scheme val="major"/>
    </font>
    <font>
      <sz val="11"/>
      <color theme="0"/>
      <name val="Franklin Gothic Medium"/>
      <family val="2"/>
      <scheme val="minor"/>
    </font>
    <font>
      <sz val="11"/>
      <color theme="0"/>
      <name val="Inherit"/>
    </font>
    <font>
      <sz val="11"/>
      <color rgb="FF333333"/>
      <name val="Inherit"/>
    </font>
    <font>
      <sz val="26"/>
      <color theme="0"/>
      <name val="Franklin Gothic Medium"/>
      <family val="2"/>
      <scheme val="minor"/>
    </font>
    <font>
      <b/>
      <sz val="28"/>
      <color theme="0"/>
      <name val="Franklin Gothic Medium"/>
      <family val="2"/>
      <scheme val="minor"/>
    </font>
    <font>
      <sz val="36"/>
      <color theme="0"/>
      <name val="Franklin Gothic Medium"/>
      <family val="2"/>
      <scheme val="minor"/>
    </font>
    <font>
      <b/>
      <sz val="12"/>
      <color theme="0"/>
      <name val="Franklin Gothic Medium"/>
      <family val="2"/>
      <scheme val="minor"/>
    </font>
    <font>
      <sz val="14"/>
      <color theme="1"/>
      <name val="Franklin Gothic Medium"/>
      <family val="2"/>
      <scheme val="minor"/>
    </font>
    <font>
      <b/>
      <sz val="27"/>
      <color theme="1" tint="0.14999847407452621"/>
      <name val="Inherit"/>
    </font>
    <font>
      <i/>
      <sz val="11"/>
      <color rgb="FF7B59F9"/>
      <name val="Franklin Gothic Medium"/>
      <family val="2"/>
      <scheme val="minor"/>
    </font>
    <font>
      <b/>
      <sz val="9"/>
      <color theme="1"/>
      <name val="Franklin Gothic Medium"/>
      <family val="2"/>
      <scheme val="minor"/>
    </font>
    <font>
      <sz val="12"/>
      <color theme="1"/>
      <name val="Franklin Gothic Medium"/>
      <family val="2"/>
      <scheme val="minor"/>
    </font>
    <font>
      <sz val="8"/>
      <color theme="6"/>
      <name val="Franklin Gothic Medium"/>
      <family val="2"/>
      <scheme val="minor"/>
    </font>
    <font>
      <sz val="12"/>
      <color indexed="81"/>
      <name val="Tahoma"/>
      <family val="2"/>
    </font>
    <font>
      <sz val="16"/>
      <color theme="3"/>
      <name val="Webdings"/>
      <family val="1"/>
      <charset val="2"/>
    </font>
    <font>
      <b/>
      <sz val="11"/>
      <color rgb="FF3F3F3F"/>
      <name val="Franklin Gothic Medium"/>
      <family val="2"/>
      <scheme val="minor"/>
    </font>
    <font>
      <sz val="16"/>
      <color theme="1" tint="0.34998626667073579"/>
      <name val="Webdings"/>
      <family val="1"/>
      <charset val="2"/>
    </font>
    <font>
      <b/>
      <sz val="16"/>
      <color rgb="FF3F3F3F"/>
      <name val="Franklin Gothic Medium"/>
      <family val="2"/>
      <scheme val="minor"/>
    </font>
    <font>
      <sz val="18"/>
      <color theme="3"/>
      <name val="Franklin Gothic Medium"/>
      <family val="2"/>
      <scheme val="major"/>
    </font>
    <font>
      <vertAlign val="subscript"/>
      <sz val="36"/>
      <color theme="1"/>
      <name val="Franklin Gothic Medium"/>
      <family val="2"/>
      <scheme val="minor"/>
    </font>
    <font>
      <vertAlign val="superscript"/>
      <sz val="22"/>
      <color theme="1"/>
      <name val="Franklin Gothic Medium"/>
      <family val="2"/>
      <scheme val="minor"/>
    </font>
    <font>
      <b/>
      <sz val="12"/>
      <color indexed="81"/>
      <name val="Tahoma"/>
      <family val="2"/>
    </font>
    <font>
      <b/>
      <sz val="11"/>
      <color rgb="FFFA7D00"/>
      <name val="Franklin Gothic Medium"/>
      <family val="2"/>
      <scheme val="minor"/>
    </font>
    <font>
      <b/>
      <sz val="18"/>
      <color rgb="FFFA7D00"/>
      <name val="Franklin Gothic Medium"/>
      <family val="2"/>
      <scheme val="minor"/>
    </font>
    <font>
      <i/>
      <sz val="12"/>
      <color indexed="81"/>
      <name val="Tahoma"/>
      <family val="2"/>
    </font>
    <font>
      <b/>
      <sz val="20"/>
      <color rgb="FFFA7D00"/>
      <name val="Franklin Gothic Medium"/>
      <family val="2"/>
      <scheme val="minor"/>
    </font>
    <font>
      <sz val="20"/>
      <color rgb="FFFF0000"/>
      <name val="Franklin Gothic Medium"/>
      <family val="2"/>
      <scheme val="major"/>
    </font>
    <font>
      <b/>
      <i/>
      <sz val="12"/>
      <color indexed="81"/>
      <name val="Tahoma"/>
      <family val="2"/>
    </font>
    <font>
      <b/>
      <sz val="6"/>
      <color indexed="81"/>
      <name val="Tahoma"/>
      <family val="2"/>
    </font>
    <font>
      <b/>
      <sz val="20"/>
      <color rgb="FFFF0000"/>
      <name val="Franklin Gothic Medium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14999847407452621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theme="7" tint="0.79998168889431442"/>
      </patternFill>
    </fill>
    <fill>
      <patternFill patternType="solid">
        <fgColor rgb="FFE7F2D9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7"/>
      </top>
      <bottom/>
      <diagonal/>
    </border>
    <border>
      <left/>
      <right/>
      <top/>
      <bottom style="mediumDashed">
        <color theme="7"/>
      </bottom>
      <diagonal/>
    </border>
    <border>
      <left/>
      <right/>
      <top/>
      <bottom style="medium">
        <color rgb="FFC00000"/>
      </bottom>
      <diagonal/>
    </border>
  </borders>
  <cellStyleXfs count="10">
    <xf numFmtId="0" fontId="0" fillId="2" borderId="0"/>
    <xf numFmtId="0" fontId="7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 indent="2"/>
    </xf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8" fillId="0" borderId="7">
      <alignment horizontal="left" vertical="center"/>
    </xf>
    <xf numFmtId="0" fontId="31" fillId="8" borderId="9" applyNumberFormat="0" applyAlignment="0" applyProtection="0"/>
    <xf numFmtId="0" fontId="38" fillId="8" borderId="8" applyNumberFormat="0" applyAlignment="0" applyProtection="0"/>
  </cellStyleXfs>
  <cellXfs count="100">
    <xf numFmtId="0" fontId="0" fillId="2" borderId="0" xfId="0"/>
    <xf numFmtId="9" fontId="0" fillId="2" borderId="0" xfId="0" applyNumberFormat="1"/>
    <xf numFmtId="0" fontId="26" fillId="6" borderId="5" xfId="0" applyFont="1" applyFill="1" applyBorder="1"/>
    <xf numFmtId="9" fontId="27" fillId="6" borderId="3" xfId="0" applyNumberFormat="1" applyFont="1" applyFill="1" applyBorder="1"/>
    <xf numFmtId="9" fontId="27" fillId="6" borderId="4" xfId="0" applyNumberFormat="1" applyFont="1" applyFill="1" applyBorder="1"/>
    <xf numFmtId="166" fontId="27" fillId="6" borderId="3" xfId="0" applyNumberFormat="1" applyFont="1" applyFill="1" applyBorder="1"/>
    <xf numFmtId="0" fontId="26" fillId="6" borderId="5" xfId="0" applyFont="1" applyFill="1" applyBorder="1" applyAlignment="1">
      <alignment wrapText="1"/>
    </xf>
    <xf numFmtId="1" fontId="27" fillId="6" borderId="3" xfId="0" applyNumberFormat="1" applyFont="1" applyFill="1" applyBorder="1"/>
    <xf numFmtId="1" fontId="27" fillId="6" borderId="4" xfId="0" applyNumberFormat="1" applyFont="1" applyFill="1" applyBorder="1"/>
    <xf numFmtId="0" fontId="0" fillId="9" borderId="10" xfId="0" applyFill="1" applyBorder="1"/>
    <xf numFmtId="0" fontId="26" fillId="9" borderId="11" xfId="0" applyFont="1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0" xfId="0" applyFill="1" applyAlignment="1">
      <alignment horizontal="right"/>
    </xf>
    <xf numFmtId="167" fontId="0" fillId="9" borderId="14" xfId="5" applyNumberFormat="1" applyFont="1" applyFill="1" applyBorder="1"/>
    <xf numFmtId="2" fontId="0" fillId="9" borderId="14" xfId="0" applyNumberFormat="1" applyFill="1" applyBorder="1"/>
    <xf numFmtId="168" fontId="0" fillId="9" borderId="14" xfId="0" applyNumberFormat="1" applyFill="1" applyBorder="1"/>
    <xf numFmtId="1" fontId="0" fillId="9" borderId="14" xfId="0" applyNumberFormat="1" applyFill="1" applyBorder="1"/>
    <xf numFmtId="167" fontId="0" fillId="9" borderId="14" xfId="0" applyNumberFormat="1" applyFill="1" applyBorder="1"/>
    <xf numFmtId="169" fontId="0" fillId="9" borderId="14" xfId="0" applyNumberFormat="1" applyFill="1" applyBorder="1"/>
    <xf numFmtId="0" fontId="0" fillId="9" borderId="15" xfId="0" applyFill="1" applyBorder="1"/>
    <xf numFmtId="0" fontId="0" fillId="9" borderId="16" xfId="0" applyFill="1" applyBorder="1" applyAlignment="1">
      <alignment horizontal="right"/>
    </xf>
    <xf numFmtId="169" fontId="0" fillId="9" borderId="17" xfId="0" applyNumberFormat="1" applyFill="1" applyBorder="1"/>
    <xf numFmtId="0" fontId="0" fillId="9" borderId="14" xfId="0" applyFill="1" applyBorder="1"/>
    <xf numFmtId="0" fontId="1" fillId="5" borderId="0" xfId="0" applyFont="1" applyFill="1" applyProtection="1">
      <protection hidden="1"/>
    </xf>
    <xf numFmtId="0" fontId="1" fillId="2" borderId="0" xfId="0" applyFont="1" applyProtection="1">
      <protection hidden="1"/>
    </xf>
    <xf numFmtId="0" fontId="16" fillId="5" borderId="0" xfId="0" applyFont="1" applyFill="1" applyProtection="1">
      <protection hidden="1"/>
    </xf>
    <xf numFmtId="0" fontId="20" fillId="5" borderId="0" xfId="1" applyFont="1" applyFill="1" applyBorder="1" applyProtection="1">
      <protection hidden="1"/>
    </xf>
    <xf numFmtId="0" fontId="21" fillId="5" borderId="0" xfId="1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0" fillId="2" borderId="0" xfId="0" applyProtection="1">
      <protection hidden="1"/>
    </xf>
    <xf numFmtId="0" fontId="23" fillId="2" borderId="0" xfId="0" applyFont="1" applyAlignment="1" applyProtection="1">
      <alignment horizontal="left" indent="1"/>
      <protection hidden="1"/>
    </xf>
    <xf numFmtId="0" fontId="23" fillId="2" borderId="0" xfId="0" applyFont="1" applyProtection="1">
      <protection hidden="1"/>
    </xf>
    <xf numFmtId="0" fontId="24" fillId="3" borderId="0" xfId="0" applyFont="1" applyFill="1" applyProtection="1">
      <protection hidden="1"/>
    </xf>
    <xf numFmtId="0" fontId="23" fillId="2" borderId="0" xfId="0" applyFont="1" applyAlignment="1" applyProtection="1">
      <alignment horizontal="left" indent="3"/>
      <protection hidden="1"/>
    </xf>
    <xf numFmtId="0" fontId="12" fillId="2" borderId="1" xfId="1" applyFont="1" applyFill="1" applyBorder="1" applyAlignment="1" applyProtection="1">
      <alignment horizontal="left" vertical="center"/>
      <protection hidden="1"/>
    </xf>
    <xf numFmtId="0" fontId="10" fillId="2" borderId="1" xfId="0" applyFont="1" applyBorder="1" applyProtection="1">
      <protection hidden="1"/>
    </xf>
    <xf numFmtId="9" fontId="13" fillId="3" borderId="1" xfId="6" applyFont="1" applyFill="1" applyBorder="1" applyAlignment="1" applyProtection="1">
      <alignment horizontal="center" vertical="center"/>
      <protection hidden="1"/>
    </xf>
    <xf numFmtId="0" fontId="0" fillId="2" borderId="1" xfId="0" applyBorder="1" applyProtection="1">
      <protection hidden="1"/>
    </xf>
    <xf numFmtId="0" fontId="12" fillId="2" borderId="6" xfId="1" applyFont="1" applyFill="1" applyBorder="1" applyAlignment="1" applyProtection="1">
      <alignment horizontal="left" vertical="center"/>
      <protection hidden="1"/>
    </xf>
    <xf numFmtId="0" fontId="10" fillId="2" borderId="0" xfId="0" applyFont="1" applyAlignment="1" applyProtection="1">
      <alignment vertical="center"/>
      <protection hidden="1"/>
    </xf>
    <xf numFmtId="0" fontId="2" fillId="2" borderId="0" xfId="0" applyFont="1" applyAlignment="1" applyProtection="1">
      <alignment horizontal="left" indent="1"/>
      <protection hidden="1"/>
    </xf>
    <xf numFmtId="0" fontId="2" fillId="2" borderId="0" xfId="0" applyFont="1" applyAlignment="1" applyProtection="1">
      <alignment horizontal="right"/>
      <protection hidden="1"/>
    </xf>
    <xf numFmtId="0" fontId="10" fillId="2" borderId="0" xfId="0" applyFont="1" applyProtection="1">
      <protection hidden="1"/>
    </xf>
    <xf numFmtId="0" fontId="15" fillId="2" borderId="0" xfId="1" applyFont="1" applyFill="1" applyBorder="1" applyAlignment="1" applyProtection="1">
      <alignment vertical="center"/>
      <protection hidden="1"/>
    </xf>
    <xf numFmtId="1" fontId="11" fillId="7" borderId="2" xfId="6" applyNumberFormat="1" applyFont="1" applyFill="1" applyBorder="1" applyAlignment="1" applyProtection="1">
      <alignment horizontal="center" vertical="center"/>
      <protection locked="0" hidden="1"/>
    </xf>
    <xf numFmtId="0" fontId="2" fillId="2" borderId="0" xfId="0" applyFont="1" applyProtection="1">
      <protection hidden="1"/>
    </xf>
    <xf numFmtId="0" fontId="32" fillId="2" borderId="0" xfId="1" applyFont="1" applyFill="1" applyAlignment="1" applyProtection="1">
      <alignment horizontal="center" vertical="center"/>
      <protection hidden="1"/>
    </xf>
    <xf numFmtId="167" fontId="11" fillId="7" borderId="2" xfId="5" applyNumberFormat="1" applyFont="1" applyFill="1" applyBorder="1" applyAlignment="1" applyProtection="1">
      <alignment horizontal="center" vertical="center"/>
      <protection locked="0" hidden="1"/>
    </xf>
    <xf numFmtId="0" fontId="15" fillId="2" borderId="0" xfId="1" applyFont="1" applyFill="1" applyAlignment="1" applyProtection="1">
      <alignment horizontal="center" vertical="center"/>
      <protection hidden="1"/>
    </xf>
    <xf numFmtId="0" fontId="15" fillId="2" borderId="0" xfId="1" applyFont="1" applyFill="1" applyBorder="1" applyAlignment="1" applyProtection="1">
      <alignment horizontal="left" vertical="center"/>
      <protection hidden="1"/>
    </xf>
    <xf numFmtId="0" fontId="0" fillId="2" borderId="0" xfId="0" applyAlignment="1" applyProtection="1">
      <alignment horizontal="right" indent="1"/>
      <protection hidden="1"/>
    </xf>
    <xf numFmtId="0" fontId="0" fillId="2" borderId="0" xfId="0" applyAlignment="1" applyProtection="1">
      <alignment horizontal="right"/>
      <protection hidden="1"/>
    </xf>
    <xf numFmtId="167" fontId="0" fillId="2" borderId="0" xfId="5" applyNumberFormat="1" applyFont="1" applyFill="1" applyAlignment="1" applyProtection="1">
      <alignment horizontal="right" indent="1"/>
      <protection hidden="1"/>
    </xf>
    <xf numFmtId="0" fontId="2" fillId="2" borderId="0" xfId="0" applyFont="1" applyAlignment="1" applyProtection="1">
      <alignment horizontal="right" indent="1"/>
      <protection hidden="1"/>
    </xf>
    <xf numFmtId="0" fontId="15" fillId="2" borderId="0" xfId="1" applyFont="1" applyFill="1" applyAlignment="1" applyProtection="1">
      <alignment horizontal="right" vertical="center" indent="1"/>
      <protection hidden="1"/>
    </xf>
    <xf numFmtId="0" fontId="0" fillId="10" borderId="0" xfId="0" applyFill="1" applyProtection="1">
      <protection hidden="1"/>
    </xf>
    <xf numFmtId="9" fontId="13" fillId="3" borderId="19" xfId="6" applyFont="1" applyFill="1" applyBorder="1" applyAlignment="1" applyProtection="1">
      <alignment horizontal="center" vertical="center"/>
      <protection hidden="1"/>
    </xf>
    <xf numFmtId="0" fontId="12" fillId="2" borderId="0" xfId="1" applyFont="1" applyFill="1" applyBorder="1" applyAlignment="1" applyProtection="1">
      <alignment horizontal="left" vertical="center"/>
      <protection hidden="1"/>
    </xf>
    <xf numFmtId="0" fontId="33" fillId="3" borderId="0" xfId="8" applyFont="1" applyFill="1" applyBorder="1" applyAlignment="1" applyProtection="1">
      <alignment horizontal="right" indent="1"/>
      <protection hidden="1"/>
    </xf>
    <xf numFmtId="168" fontId="11" fillId="7" borderId="2" xfId="6" applyNumberFormat="1" applyFont="1" applyFill="1" applyBorder="1" applyAlignment="1" applyProtection="1">
      <alignment horizontal="center" vertical="center"/>
      <protection locked="0" hidden="1"/>
    </xf>
    <xf numFmtId="0" fontId="15" fillId="2" borderId="0" xfId="1" applyFont="1" applyFill="1" applyAlignment="1" applyProtection="1">
      <alignment vertical="center"/>
      <protection hidden="1"/>
    </xf>
    <xf numFmtId="0" fontId="30" fillId="2" borderId="0" xfId="1" applyFont="1" applyFill="1" applyBorder="1" applyAlignment="1" applyProtection="1">
      <alignment horizontal="center" vertical="center"/>
      <protection hidden="1"/>
    </xf>
    <xf numFmtId="0" fontId="0" fillId="2" borderId="1" xfId="0" applyBorder="1" applyAlignment="1" applyProtection="1">
      <alignment horizontal="left"/>
      <protection hidden="1"/>
    </xf>
    <xf numFmtId="0" fontId="2" fillId="2" borderId="0" xfId="0" applyFont="1" applyAlignment="1" applyProtection="1">
      <alignment horizontal="center"/>
      <protection hidden="1"/>
    </xf>
    <xf numFmtId="0" fontId="4" fillId="2" borderId="6" xfId="1" applyFont="1" applyFill="1" applyBorder="1" applyAlignment="1" applyProtection="1">
      <alignment horizontal="left" vertical="center"/>
      <protection hidden="1"/>
    </xf>
    <xf numFmtId="0" fontId="7" fillId="2" borderId="0" xfId="1" applyFill="1" applyAlignment="1" applyProtection="1">
      <alignment horizontal="center" vertical="center"/>
      <protection hidden="1"/>
    </xf>
    <xf numFmtId="0" fontId="3" fillId="2" borderId="0" xfId="0" applyFont="1" applyAlignment="1" applyProtection="1">
      <alignment horizontal="center"/>
      <protection hidden="1"/>
    </xf>
    <xf numFmtId="0" fontId="10" fillId="2" borderId="18" xfId="0" applyFont="1" applyBorder="1" applyProtection="1">
      <protection hidden="1"/>
    </xf>
    <xf numFmtId="0" fontId="5" fillId="2" borderId="0" xfId="2" applyFill="1" applyBorder="1" applyAlignment="1" applyProtection="1">
      <alignment horizontal="left" indent="1"/>
      <protection hidden="1"/>
    </xf>
    <xf numFmtId="0" fontId="1" fillId="2" borderId="0" xfId="0" applyFont="1" applyAlignment="1" applyProtection="1">
      <alignment horizontal="left" indent="4"/>
      <protection hidden="1"/>
    </xf>
    <xf numFmtId="0" fontId="34" fillId="2" borderId="0" xfId="1" applyFont="1" applyFill="1" applyBorder="1" applyAlignment="1" applyProtection="1">
      <alignment vertical="center"/>
      <protection hidden="1"/>
    </xf>
    <xf numFmtId="0" fontId="12" fillId="2" borderId="0" xfId="5" applyNumberFormat="1" applyFont="1" applyFill="1" applyBorder="1" applyAlignment="1" applyProtection="1">
      <alignment horizontal="left" vertical="center"/>
      <protection hidden="1"/>
    </xf>
    <xf numFmtId="0" fontId="12" fillId="2" borderId="0" xfId="5" applyNumberFormat="1" applyFont="1" applyFill="1" applyBorder="1" applyAlignment="1" applyProtection="1">
      <alignment horizontal="left" vertical="center" indent="5"/>
      <protection hidden="1"/>
    </xf>
    <xf numFmtId="165" fontId="15" fillId="2" borderId="0" xfId="5" applyNumberFormat="1" applyFont="1" applyFill="1" applyBorder="1" applyAlignment="1" applyProtection="1">
      <alignment horizontal="right" vertical="center"/>
      <protection hidden="1"/>
    </xf>
    <xf numFmtId="0" fontId="36" fillId="2" borderId="0" xfId="0" applyFont="1" applyAlignment="1" applyProtection="1">
      <alignment wrapText="1"/>
      <protection hidden="1"/>
    </xf>
    <xf numFmtId="0" fontId="34" fillId="2" borderId="0" xfId="1" applyFont="1" applyFill="1" applyBorder="1" applyAlignment="1" applyProtection="1">
      <alignment horizontal="left" vertical="center"/>
      <protection hidden="1"/>
    </xf>
    <xf numFmtId="2" fontId="42" fillId="2" borderId="0" xfId="6" applyNumberFormat="1" applyFont="1" applyFill="1" applyBorder="1" applyAlignment="1" applyProtection="1">
      <protection hidden="1"/>
    </xf>
    <xf numFmtId="0" fontId="35" fillId="2" borderId="0" xfId="0" applyFont="1" applyAlignment="1" applyProtection="1">
      <alignment vertical="center"/>
      <protection hidden="1"/>
    </xf>
    <xf numFmtId="0" fontId="34" fillId="2" borderId="20" xfId="1" applyFont="1" applyFill="1" applyBorder="1" applyAlignment="1" applyProtection="1">
      <alignment horizontal="left" vertical="center"/>
      <protection hidden="1"/>
    </xf>
    <xf numFmtId="0" fontId="12" fillId="2" borderId="20" xfId="5" applyNumberFormat="1" applyFont="1" applyFill="1" applyBorder="1" applyAlignment="1" applyProtection="1">
      <alignment horizontal="left" vertical="center"/>
      <protection hidden="1"/>
    </xf>
    <xf numFmtId="2" fontId="42" fillId="2" borderId="20" xfId="6" applyNumberFormat="1" applyFont="1" applyFill="1" applyBorder="1" applyAlignment="1" applyProtection="1">
      <protection hidden="1"/>
    </xf>
    <xf numFmtId="164" fontId="14" fillId="2" borderId="0" xfId="0" applyNumberFormat="1" applyFont="1" applyAlignment="1" applyProtection="1">
      <alignment horizontal="left" vertical="center" indent="4"/>
      <protection hidden="1"/>
    </xf>
    <xf numFmtId="0" fontId="0" fillId="2" borderId="0" xfId="0" applyAlignment="1" applyProtection="1">
      <alignment vertical="center"/>
      <protection hidden="1"/>
    </xf>
    <xf numFmtId="165" fontId="34" fillId="2" borderId="0" xfId="5" applyNumberFormat="1" applyFont="1" applyFill="1" applyBorder="1" applyAlignment="1" applyProtection="1">
      <alignment horizontal="right" vertical="center"/>
      <protection hidden="1"/>
    </xf>
    <xf numFmtId="0" fontId="15" fillId="2" borderId="0" xfId="5" applyNumberFormat="1" applyFont="1" applyFill="1" applyBorder="1" applyAlignment="1" applyProtection="1">
      <alignment horizontal="left" vertical="center"/>
      <protection hidden="1"/>
    </xf>
    <xf numFmtId="0" fontId="12" fillId="2" borderId="0" xfId="5" applyNumberFormat="1" applyFont="1" applyFill="1" applyBorder="1" applyAlignment="1" applyProtection="1">
      <alignment vertical="center"/>
      <protection hidden="1"/>
    </xf>
    <xf numFmtId="0" fontId="5" fillId="2" borderId="0" xfId="5" applyNumberFormat="1" applyFont="1" applyFill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top"/>
      <protection hidden="1"/>
    </xf>
    <xf numFmtId="0" fontId="17" fillId="5" borderId="0" xfId="0" applyFont="1" applyFill="1" applyAlignment="1" applyProtection="1">
      <alignment vertical="top" wrapText="1"/>
      <protection hidden="1"/>
    </xf>
    <xf numFmtId="0" fontId="18" fillId="5" borderId="0" xfId="0" applyFont="1" applyFill="1" applyAlignment="1" applyProtection="1">
      <alignment horizontal="left" vertical="top" wrapText="1"/>
      <protection hidden="1"/>
    </xf>
    <xf numFmtId="0" fontId="18" fillId="5" borderId="0" xfId="0" applyFont="1" applyFill="1" applyAlignment="1" applyProtection="1">
      <alignment vertical="top" wrapText="1"/>
      <protection hidden="1"/>
    </xf>
    <xf numFmtId="1" fontId="39" fillId="3" borderId="0" xfId="9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top" wrapText="1"/>
      <protection hidden="1"/>
    </xf>
    <xf numFmtId="0" fontId="19" fillId="5" borderId="0" xfId="1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horizontal="left"/>
      <protection hidden="1"/>
    </xf>
    <xf numFmtId="14" fontId="22" fillId="5" borderId="0" xfId="0" applyNumberFormat="1" applyFont="1" applyFill="1" applyAlignment="1" applyProtection="1">
      <alignment horizontal="center"/>
      <protection hidden="1"/>
    </xf>
    <xf numFmtId="1" fontId="45" fillId="11" borderId="0" xfId="9" applyNumberFormat="1" applyFont="1" applyFill="1" applyBorder="1" applyAlignment="1" applyProtection="1">
      <alignment horizontal="center" vertical="center"/>
      <protection hidden="1"/>
    </xf>
    <xf numFmtId="1" fontId="45" fillId="11" borderId="20" xfId="9" applyNumberFormat="1" applyFont="1" applyFill="1" applyBorder="1" applyAlignment="1" applyProtection="1">
      <alignment horizontal="center" vertical="center"/>
      <protection hidden="1"/>
    </xf>
    <xf numFmtId="1" fontId="41" fillId="3" borderId="0" xfId="9" applyNumberFormat="1" applyFont="1" applyFill="1" applyBorder="1" applyAlignment="1" applyProtection="1">
      <alignment horizontal="right" vertical="center"/>
      <protection hidden="1"/>
    </xf>
  </cellXfs>
  <cellStyles count="10">
    <cellStyle name="Beregning" xfId="9" builtinId="22"/>
    <cellStyle name="Data Labels" xfId="7" xr:uid="{5D27C17F-7686-4C7F-BDD5-BACEE9284FA2}"/>
    <cellStyle name="Komma" xfId="5" builtinId="3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Prosent" xfId="6" builtinId="5"/>
    <cellStyle name="Tittel" xfId="4" builtinId="15" customBuiltin="1"/>
    <cellStyle name="Utdata" xfId="8" builtinId="21"/>
  </cellStyles>
  <dxfs count="25"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Cash Table" defaultPivotStyle="PivotStyleLight16">
    <tableStyle name="Cash Table" pivot="0" count="4" xr9:uid="{00000000-0011-0000-FFFF-FFFF00000000}">
      <tableStyleElement type="wholeTable" dxfId="24"/>
      <tableStyleElement type="headerRow" dxfId="23"/>
      <tableStyleElement type="firstColumn" dxfId="22"/>
      <tableStyleElement type="secondRowStripe" dxfId="21"/>
    </tableStyle>
    <tableStyle name="Investment Table" pivot="0" count="4" xr9:uid="{00000000-0011-0000-FFFF-FFFF01000000}">
      <tableStyleElement type="wholeTable" dxfId="20"/>
      <tableStyleElement type="headerRow" dxfId="19"/>
      <tableStyleElement type="firstColumn" dxfId="18"/>
      <tableStyleElement type="secondRowStripe" dxfId="17"/>
    </tableStyle>
    <tableStyle name="Personal Table" pivot="0" count="4" xr9:uid="{00000000-0011-0000-FFFF-FFFF02000000}">
      <tableStyleElement type="wholeTable" dxfId="16"/>
      <tableStyleElement type="headerRow" dxfId="15"/>
      <tableStyleElement type="firstColumn" dxfId="14"/>
      <tableStyleElement type="secondRowStripe" dxfId="13"/>
    </tableStyle>
    <tableStyle name="Retirement Table" pivot="0" count="4" xr9:uid="{00000000-0011-0000-FFFF-FFFF03000000}">
      <tableStyleElement type="wholeTable" dxfId="12"/>
      <tableStyleElement type="headerRow" dxfId="11"/>
      <tableStyleElement type="firstColumn" dxfId="10"/>
      <tableStyleElement type="secondRowStripe" dxfId="9"/>
    </tableStyle>
    <tableStyle name="Secured Table" pivot="0" count="4" xr9:uid="{00000000-0011-0000-FFFF-FFFF04000000}">
      <tableStyleElement type="wholeTable" dxfId="8"/>
      <tableStyleElement type="headerRow" dxfId="7"/>
      <tableStyleElement type="firstColumn" dxfId="6"/>
      <tableStyleElement type="secondRowStripe" dxfId="5"/>
    </tableStyle>
    <tableStyle name="Unsecured Table" pivot="0" count="5" xr9:uid="{00000000-0011-0000-FFFF-FFFF05000000}">
      <tableStyleElement type="wholeTable" dxfId="4"/>
      <tableStyleElement type="headerRow" dxfId="3"/>
      <tableStyleElement type="totalRow" dxfId="2"/>
      <tableStyleElement type="firstColumn" dxfId="1"/>
      <tableStyleElement type="secondRowStripe" dxfId="0"/>
    </tableStyle>
  </tableStyles>
  <colors>
    <mruColors>
      <color rgb="FFE7F2D9"/>
      <color rgb="FF86C040"/>
      <color rgb="FFE63F51"/>
      <color rgb="FFF26722"/>
      <color rgb="FFFFBA00"/>
      <color rgb="FFFA7D00"/>
      <color rgb="FF6E11DF"/>
      <color rgb="FF7B59F9"/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99046</xdr:colOff>
      <xdr:row>0</xdr:row>
      <xdr:rowOff>78442</xdr:rowOff>
    </xdr:from>
    <xdr:to>
      <xdr:col>2</xdr:col>
      <xdr:colOff>117102</xdr:colOff>
      <xdr:row>1</xdr:row>
      <xdr:rowOff>33944</xdr:rowOff>
    </xdr:to>
    <xdr:pic>
      <xdr:nvPicPr>
        <xdr:cNvPr id="30" name="Grafikk 29">
          <a:extLst>
            <a:ext uri="{FF2B5EF4-FFF2-40B4-BE49-F238E27FC236}">
              <a16:creationId xmlns:a16="http://schemas.microsoft.com/office/drawing/2014/main" id="{CB85BB79-F73D-4A75-A428-D3122DA94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6" t="46776" r="12185"/>
        <a:stretch/>
      </xdr:blipFill>
      <xdr:spPr>
        <a:xfrm>
          <a:off x="99046" y="78442"/>
          <a:ext cx="1676527" cy="715597"/>
        </a:xfrm>
        <a:prstGeom prst="rect">
          <a:avLst/>
        </a:prstGeom>
      </xdr:spPr>
    </xdr:pic>
    <xdr:clientData/>
  </xdr:twoCellAnchor>
  <xdr:twoCellAnchor editAs="oneCell">
    <xdr:from>
      <xdr:col>13</xdr:col>
      <xdr:colOff>564777</xdr:colOff>
      <xdr:row>29</xdr:row>
      <xdr:rowOff>110760</xdr:rowOff>
    </xdr:from>
    <xdr:to>
      <xdr:col>17</xdr:col>
      <xdr:colOff>3474</xdr:colOff>
      <xdr:row>33</xdr:row>
      <xdr:rowOff>39055</xdr:rowOff>
    </xdr:to>
    <xdr:pic>
      <xdr:nvPicPr>
        <xdr:cNvPr id="31" name="Grafikk 30">
          <a:extLst>
            <a:ext uri="{FF2B5EF4-FFF2-40B4-BE49-F238E27FC236}">
              <a16:creationId xmlns:a16="http://schemas.microsoft.com/office/drawing/2014/main" id="{F6DBD197-0C7E-427B-B4ED-AE064BF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652748" y="8291054"/>
          <a:ext cx="1691079" cy="578236"/>
        </a:xfrm>
        <a:prstGeom prst="rect">
          <a:avLst/>
        </a:prstGeom>
      </xdr:spPr>
    </xdr:pic>
    <xdr:clientData/>
  </xdr:twoCellAnchor>
  <xdr:twoCellAnchor>
    <xdr:from>
      <xdr:col>6</xdr:col>
      <xdr:colOff>603708</xdr:colOff>
      <xdr:row>1</xdr:row>
      <xdr:rowOff>47161</xdr:rowOff>
    </xdr:from>
    <xdr:to>
      <xdr:col>12</xdr:col>
      <xdr:colOff>205259</xdr:colOff>
      <xdr:row>7</xdr:row>
      <xdr:rowOff>273421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802E9139-3618-4CC6-9461-AFD03225367F}"/>
            </a:ext>
          </a:extLst>
        </xdr:cNvPr>
        <xdr:cNvSpPr txBox="1"/>
      </xdr:nvSpPr>
      <xdr:spPr>
        <a:xfrm rot="21304882">
          <a:off x="4895561" y="809161"/>
          <a:ext cx="4039080" cy="1772672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800"/>
            <a:t>Hva</a:t>
          </a:r>
          <a:r>
            <a:rPr lang="nb-NO" sz="1800" baseline="0"/>
            <a:t> gikk eventuelt galt?</a:t>
          </a:r>
          <a:endParaRPr lang="nb-NO" sz="1800"/>
        </a:p>
        <a:p>
          <a:pPr>
            <a:spcBef>
              <a:spcPts val="600"/>
            </a:spcBef>
            <a:spcAft>
              <a:spcPts val="600"/>
            </a:spcAft>
          </a:pP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Interne forhold i bedriften</a:t>
          </a:r>
          <a:r>
            <a:rPr lang="nb-NO" sz="1400"/>
            <a:t> </a:t>
          </a:r>
          <a:br>
            <a:rPr lang="nb-NO" sz="1400"/>
          </a:br>
          <a:r>
            <a:rPr lang="nb-NO" sz="1400"/>
            <a:t>•</a:t>
          </a: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Forhold som skyldes oppdragsgiver</a:t>
          </a:r>
          <a:r>
            <a:rPr lang="nb-NO" sz="1400"/>
            <a:t> </a:t>
          </a:r>
          <a:br>
            <a:rPr lang="nb-NO" sz="1400"/>
          </a:b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Uforutsette forhold; - f.eks. været eller føre</a:t>
          </a:r>
          <a:b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Vurderte feil da prisen ble satt</a:t>
          </a:r>
          <a:r>
            <a:rPr lang="nb-NO" sz="1400"/>
            <a:t> </a:t>
          </a:r>
          <a:br>
            <a:rPr lang="nb-NO" sz="1400"/>
          </a:b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Lenge siden prisen ble satt; - kostnadsvekst!</a:t>
          </a:r>
          <a:r>
            <a:rPr lang="nb-NO" sz="1400"/>
            <a:t> </a:t>
          </a:r>
          <a:br>
            <a:rPr lang="nb-NO" sz="1400"/>
          </a:b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Priskalkyla passet ikke </a:t>
          </a:r>
          <a:endParaRPr lang="nb-NO" sz="140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030_NetWorth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A1:S34"/>
  <sheetViews>
    <sheetView showGridLines="0" showRowColHeaders="0" tabSelected="1" zoomScale="115" zoomScaleNormal="115" workbookViewId="0">
      <pane ySplit="3" topLeftCell="A4" activePane="bottomLeft" state="frozen"/>
      <selection pane="bottomLeft" activeCell="N14" sqref="N14"/>
    </sheetView>
  </sheetViews>
  <sheetFormatPr defaultColWidth="0" defaultRowHeight="12.75" zeroHeight="1"/>
  <cols>
    <col min="1" max="1" width="2.5703125" style="30" customWidth="1"/>
    <col min="2" max="2" width="22.28515625" style="30" customWidth="1"/>
    <col min="3" max="3" width="13" style="30" customWidth="1"/>
    <col min="4" max="4" width="2.5703125" style="30" customWidth="1"/>
    <col min="5" max="5" width="15.42578125" style="30" customWidth="1"/>
    <col min="6" max="6" width="8.5703125" style="30" customWidth="1"/>
    <col min="7" max="7" width="20" style="30" customWidth="1"/>
    <col min="8" max="8" width="5.42578125" style="30" customWidth="1"/>
    <col min="9" max="9" width="26" style="30" customWidth="1"/>
    <col min="10" max="10" width="7.5703125" style="30" customWidth="1"/>
    <col min="11" max="11" width="5" style="30" customWidth="1"/>
    <col min="12" max="12" width="2.5703125" style="30" customWidth="1"/>
    <col min="13" max="13" width="5.42578125" style="30" customWidth="1"/>
    <col min="14" max="15" width="14.42578125" style="30" customWidth="1"/>
    <col min="16" max="16" width="2.42578125" style="30" customWidth="1"/>
    <col min="17" max="17" width="2.5703125" style="30" customWidth="1"/>
    <col min="18" max="18" width="5.42578125" style="30" customWidth="1"/>
    <col min="19" max="19" width="0" style="30" hidden="1" customWidth="1"/>
    <col min="20" max="16384" width="8.5703125" style="30" hidden="1"/>
  </cols>
  <sheetData>
    <row r="1" spans="1:18" s="25" customFormat="1" ht="60" customHeight="1">
      <c r="A1" s="24"/>
      <c r="B1" s="26"/>
      <c r="C1" s="94" t="s">
        <v>0</v>
      </c>
      <c r="D1" s="94"/>
      <c r="E1" s="94"/>
      <c r="F1" s="94"/>
      <c r="G1" s="94"/>
      <c r="H1" s="94"/>
      <c r="I1" s="26"/>
      <c r="J1" s="26"/>
      <c r="K1" s="26"/>
      <c r="L1" s="26"/>
      <c r="M1" s="26"/>
      <c r="N1" s="95" t="s">
        <v>1</v>
      </c>
      <c r="O1" s="96" t="s">
        <v>2</v>
      </c>
      <c r="P1" s="96"/>
      <c r="Q1" s="96"/>
      <c r="R1" s="96"/>
    </row>
    <row r="2" spans="1:18" s="25" customFormat="1" ht="18.75" customHeight="1">
      <c r="A2" s="24"/>
      <c r="B2" s="27"/>
      <c r="C2" s="94"/>
      <c r="D2" s="94"/>
      <c r="E2" s="94"/>
      <c r="F2" s="94"/>
      <c r="G2" s="94"/>
      <c r="H2" s="94"/>
      <c r="I2" s="28"/>
      <c r="J2" s="28"/>
      <c r="K2" s="27"/>
      <c r="L2" s="27"/>
      <c r="M2" s="27"/>
      <c r="N2" s="95"/>
      <c r="O2" s="96"/>
      <c r="P2" s="96"/>
      <c r="Q2" s="96"/>
      <c r="R2" s="96"/>
    </row>
    <row r="3" spans="1:18" s="29" customFormat="1" ht="3.75" customHeight="1"/>
    <row r="4" spans="1:18" ht="20.100000000000001" customHeight="1">
      <c r="B4" s="31"/>
      <c r="C4" s="31"/>
      <c r="D4" s="32"/>
      <c r="E4" s="32"/>
      <c r="F4" s="32"/>
      <c r="G4" s="32"/>
    </row>
    <row r="5" spans="1:18" ht="34.5" customHeight="1">
      <c r="B5" s="33" t="s">
        <v>3</v>
      </c>
      <c r="C5" s="31"/>
      <c r="D5" s="32"/>
      <c r="E5" s="32"/>
      <c r="F5" s="32"/>
      <c r="G5" s="32"/>
    </row>
    <row r="6" spans="1:18" ht="23.1" customHeight="1">
      <c r="B6" s="34" t="s">
        <v>4</v>
      </c>
      <c r="C6" s="31"/>
      <c r="D6" s="32"/>
      <c r="E6" s="32"/>
      <c r="F6" s="32"/>
      <c r="G6" s="32"/>
      <c r="I6" s="34"/>
    </row>
    <row r="7" spans="1:18" ht="23.1" customHeight="1">
      <c r="B7" s="34" t="s">
        <v>5</v>
      </c>
      <c r="C7" s="31"/>
      <c r="D7" s="32"/>
      <c r="E7" s="32"/>
      <c r="F7" s="32"/>
      <c r="G7" s="32"/>
      <c r="I7" s="34"/>
    </row>
    <row r="8" spans="1:18" ht="23.1" customHeight="1">
      <c r="B8" s="34" t="s">
        <v>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8" ht="13.5" customHeight="1" thickBot="1">
      <c r="B9" s="35"/>
      <c r="C9" s="35"/>
      <c r="D9" s="36"/>
      <c r="E9" s="36"/>
      <c r="F9" s="37"/>
      <c r="G9" s="37"/>
      <c r="H9" s="36"/>
      <c r="I9" s="38"/>
      <c r="J9" s="38"/>
      <c r="K9" s="38"/>
      <c r="L9" s="38"/>
      <c r="M9" s="38"/>
      <c r="N9" s="38"/>
      <c r="O9" s="38"/>
      <c r="P9" s="38"/>
      <c r="Q9" s="38"/>
    </row>
    <row r="10" spans="1:18" ht="37.35" customHeight="1" thickTop="1">
      <c r="B10" s="39" t="s">
        <v>7</v>
      </c>
      <c r="C10" s="31"/>
      <c r="D10" s="32"/>
      <c r="E10" s="32"/>
      <c r="F10" s="32"/>
      <c r="G10" s="32"/>
      <c r="I10" s="40" t="s">
        <v>8</v>
      </c>
    </row>
    <row r="11" spans="1:18" ht="2.85" customHeight="1" thickBot="1">
      <c r="B11" s="41"/>
      <c r="C11" s="41"/>
      <c r="J11" s="42" t="s">
        <v>9</v>
      </c>
    </row>
    <row r="12" spans="1:18" ht="25.35" customHeight="1" thickTop="1" thickBot="1">
      <c r="A12" s="43"/>
      <c r="B12" s="44" t="s">
        <v>10</v>
      </c>
      <c r="C12" s="45">
        <v>94</v>
      </c>
      <c r="D12" s="46" t="s">
        <v>11</v>
      </c>
      <c r="E12" s="44"/>
      <c r="H12" s="43"/>
      <c r="L12" s="42" t="s">
        <v>12</v>
      </c>
      <c r="M12" s="47" t="s">
        <v>13</v>
      </c>
      <c r="N12" s="48">
        <v>1800</v>
      </c>
      <c r="O12" s="46" t="s">
        <v>14</v>
      </c>
    </row>
    <row r="13" spans="1:18" ht="7.5" customHeight="1" thickTop="1" thickBot="1">
      <c r="A13" s="43"/>
      <c r="B13" s="49"/>
      <c r="C13" s="49"/>
      <c r="D13" s="46"/>
      <c r="E13" s="46"/>
      <c r="F13" s="50"/>
      <c r="G13" s="50"/>
      <c r="H13" s="43"/>
      <c r="I13" s="51"/>
      <c r="J13" s="51"/>
      <c r="K13" s="51"/>
      <c r="L13" s="52"/>
      <c r="M13" s="51"/>
      <c r="N13" s="53"/>
    </row>
    <row r="14" spans="1:18" ht="25.35" customHeight="1" thickTop="1" thickBot="1">
      <c r="A14" s="43"/>
      <c r="B14" s="54" t="s">
        <v>15</v>
      </c>
      <c r="C14" s="45">
        <v>85</v>
      </c>
      <c r="D14" s="46" t="s">
        <v>11</v>
      </c>
      <c r="H14" s="43"/>
      <c r="L14" s="42" t="s">
        <v>16</v>
      </c>
      <c r="M14" s="47" t="s">
        <v>13</v>
      </c>
      <c r="N14" s="48">
        <v>1400</v>
      </c>
      <c r="O14" s="46" t="s">
        <v>14</v>
      </c>
    </row>
    <row r="15" spans="1:18" ht="7.5" customHeight="1" thickTop="1" thickBot="1">
      <c r="A15" s="43"/>
      <c r="B15" s="49"/>
      <c r="C15" s="49"/>
      <c r="D15" s="46"/>
      <c r="E15" s="46"/>
      <c r="F15" s="50"/>
      <c r="G15" s="55"/>
      <c r="H15" s="43"/>
      <c r="I15" s="51"/>
      <c r="J15" s="51"/>
      <c r="K15" s="51"/>
      <c r="L15" s="52"/>
      <c r="M15" s="51"/>
      <c r="N15" s="53"/>
    </row>
    <row r="16" spans="1:18" ht="25.35" customHeight="1" thickTop="1" thickBot="1">
      <c r="A16" s="43"/>
      <c r="B16" s="54" t="s">
        <v>17</v>
      </c>
      <c r="C16" s="92">
        <f>C12+C14</f>
        <v>179</v>
      </c>
      <c r="D16" s="46" t="s">
        <v>11</v>
      </c>
      <c r="E16" s="46"/>
      <c r="G16" s="56"/>
      <c r="L16" s="42" t="s">
        <v>18</v>
      </c>
      <c r="M16" s="47" t="s">
        <v>13</v>
      </c>
      <c r="N16" s="48">
        <v>5000</v>
      </c>
      <c r="O16" s="46"/>
    </row>
    <row r="17" spans="1:18" ht="21" customHeight="1" thickTop="1" thickBot="1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8" ht="39.75" customHeight="1">
      <c r="A18" s="43"/>
      <c r="B18" s="58" t="s">
        <v>19</v>
      </c>
      <c r="C18" s="31"/>
      <c r="D18" s="32"/>
      <c r="E18" s="32"/>
      <c r="F18" s="50"/>
      <c r="G18" s="55"/>
      <c r="H18" s="43"/>
      <c r="I18" s="58" t="s">
        <v>20</v>
      </c>
      <c r="J18" s="51"/>
      <c r="K18" s="51"/>
      <c r="L18" s="52"/>
      <c r="M18" s="59"/>
      <c r="N18" s="51"/>
    </row>
    <row r="19" spans="1:18" ht="2.4500000000000002" customHeight="1" thickBot="1">
      <c r="A19" s="43"/>
      <c r="B19" s="41"/>
      <c r="C19" s="41"/>
      <c r="G19" s="55"/>
      <c r="H19" s="43"/>
      <c r="I19" s="54"/>
      <c r="J19" s="54"/>
      <c r="K19" s="46"/>
      <c r="L19" s="42" t="s">
        <v>21</v>
      </c>
      <c r="N19" s="41"/>
    </row>
    <row r="20" spans="1:18" ht="25.35" customHeight="1" thickTop="1" thickBot="1">
      <c r="A20" s="43"/>
      <c r="B20" s="44" t="s">
        <v>10</v>
      </c>
      <c r="C20" s="60">
        <v>70</v>
      </c>
      <c r="D20" s="46" t="s">
        <v>22</v>
      </c>
      <c r="E20" s="44"/>
      <c r="G20" s="55"/>
      <c r="H20" s="43"/>
      <c r="I20" s="48">
        <v>1200</v>
      </c>
      <c r="J20" s="46" t="s">
        <v>23</v>
      </c>
      <c r="L20" s="42"/>
    </row>
    <row r="21" spans="1:18" ht="7.5" customHeight="1" thickTop="1" thickBot="1">
      <c r="A21" s="43"/>
      <c r="B21" s="49"/>
      <c r="C21" s="49"/>
      <c r="D21" s="46"/>
      <c r="E21" s="46"/>
      <c r="G21" s="55"/>
      <c r="H21" s="43"/>
    </row>
    <row r="22" spans="1:18" ht="25.35" customHeight="1" thickTop="1" thickBot="1">
      <c r="A22" s="43"/>
      <c r="B22" s="44" t="s">
        <v>15</v>
      </c>
      <c r="C22" s="60">
        <v>80</v>
      </c>
      <c r="D22" s="46" t="s">
        <v>22</v>
      </c>
      <c r="E22" s="44"/>
      <c r="G22" s="55"/>
      <c r="H22" s="43"/>
      <c r="I22" s="54"/>
      <c r="J22" s="54"/>
      <c r="K22" s="50"/>
      <c r="L22" s="61"/>
      <c r="M22" s="62"/>
      <c r="N22" s="50"/>
    </row>
    <row r="23" spans="1:18" ht="11.25" customHeight="1" thickTop="1" thickBot="1">
      <c r="B23" s="35"/>
      <c r="C23" s="35"/>
      <c r="D23" s="36"/>
      <c r="E23" s="37"/>
      <c r="F23" s="37"/>
      <c r="G23" s="37"/>
      <c r="H23" s="36"/>
      <c r="I23" s="63"/>
      <c r="J23" s="38"/>
      <c r="K23" s="38"/>
      <c r="L23" s="38"/>
      <c r="M23" s="38"/>
      <c r="N23" s="38"/>
      <c r="O23" s="38"/>
      <c r="P23" s="38"/>
      <c r="Q23" s="38"/>
    </row>
    <row r="24" spans="1:18" ht="55.5" customHeight="1" thickTop="1">
      <c r="A24" s="64"/>
      <c r="B24" s="65" t="s">
        <v>24</v>
      </c>
      <c r="C24" s="66"/>
      <c r="D24" s="64"/>
      <c r="E24" s="67"/>
      <c r="F24" s="67"/>
      <c r="G24" s="67"/>
      <c r="H24" s="65" t="s">
        <v>25</v>
      </c>
      <c r="I24" s="66"/>
      <c r="J24" s="64"/>
      <c r="L24" s="67"/>
      <c r="M24" s="68"/>
      <c r="N24" s="68"/>
      <c r="O24" s="69"/>
    </row>
    <row r="25" spans="1:18" ht="34.5" customHeight="1">
      <c r="A25" s="70"/>
      <c r="B25" s="71" t="s">
        <v>10</v>
      </c>
      <c r="C25" s="99">
        <f>((C12*I20)/C20)-((N16/2)/C20)</f>
        <v>1575.7142857142856</v>
      </c>
      <c r="D25" s="99"/>
      <c r="E25" s="72" t="s">
        <v>26</v>
      </c>
      <c r="F25" s="73"/>
      <c r="G25" s="74"/>
      <c r="H25" s="75"/>
      <c r="I25" s="76" t="s">
        <v>10</v>
      </c>
      <c r="J25" s="97">
        <f>((C20*N12)+(N16/2))/I20</f>
        <v>107.08333333333333</v>
      </c>
      <c r="K25" s="97"/>
      <c r="L25" s="72" t="s">
        <v>11</v>
      </c>
      <c r="M25" s="77"/>
      <c r="N25" s="77"/>
      <c r="O25" s="78"/>
    </row>
    <row r="26" spans="1:18" ht="34.5" customHeight="1" thickBot="1">
      <c r="A26" s="70"/>
      <c r="B26" s="71" t="s">
        <v>15</v>
      </c>
      <c r="C26" s="99">
        <f>((C14*I20)/C22)-((N16/2)/C20)</f>
        <v>1239.2857142857142</v>
      </c>
      <c r="D26" s="99"/>
      <c r="E26" s="72" t="s">
        <v>26</v>
      </c>
      <c r="F26" s="73"/>
      <c r="G26" s="74"/>
      <c r="H26" s="75"/>
      <c r="I26" s="79" t="s">
        <v>15</v>
      </c>
      <c r="J26" s="98">
        <f>((C22*N14)+(N16/2))/I20</f>
        <v>95.416666666666671</v>
      </c>
      <c r="K26" s="98"/>
      <c r="L26" s="80" t="s">
        <v>11</v>
      </c>
      <c r="M26" s="81"/>
      <c r="N26" s="81"/>
      <c r="O26" s="78"/>
    </row>
    <row r="27" spans="1:18" ht="34.5" customHeight="1">
      <c r="A27" s="70"/>
      <c r="C27" s="82"/>
      <c r="D27" s="83"/>
      <c r="E27" s="83"/>
      <c r="F27" s="83"/>
      <c r="G27" s="84"/>
      <c r="H27" s="70"/>
      <c r="I27" s="85" t="s">
        <v>17</v>
      </c>
      <c r="J27" s="97">
        <f>J25+J26</f>
        <v>202.5</v>
      </c>
      <c r="K27" s="97"/>
      <c r="L27" s="72" t="s">
        <v>11</v>
      </c>
      <c r="M27" s="86"/>
      <c r="N27" s="86"/>
      <c r="O27" s="87"/>
      <c r="P27" s="87"/>
      <c r="Q27" s="87"/>
    </row>
    <row r="28" spans="1:18"/>
    <row r="29" spans="1:18" s="29" customFormat="1" ht="3.75" customHeight="1"/>
    <row r="30" spans="1:18" s="25" customFormat="1" ht="14.2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s="25" customFormat="1" ht="15" customHeight="1">
      <c r="A31" s="24"/>
      <c r="B31" s="88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93"/>
      <c r="O31" s="93"/>
      <c r="P31" s="89"/>
      <c r="Q31" s="24"/>
      <c r="R31" s="24"/>
    </row>
    <row r="32" spans="1:18" s="25" customFormat="1" ht="6.75" customHeight="1">
      <c r="A32" s="24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24"/>
      <c r="O32" s="24"/>
      <c r="P32" s="89"/>
      <c r="Q32" s="24"/>
      <c r="R32" s="24"/>
    </row>
    <row r="33" spans="1:18" s="25" customFormat="1" ht="15" customHeight="1">
      <c r="A33" s="24"/>
      <c r="B33" s="88" t="s">
        <v>28</v>
      </c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9"/>
      <c r="N33" s="89"/>
      <c r="O33" s="89"/>
      <c r="P33" s="89"/>
      <c r="Q33" s="90"/>
      <c r="R33" s="24"/>
    </row>
    <row r="34" spans="1:18" s="25" customFormat="1" ht="4.7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91"/>
      <c r="O34" s="91"/>
      <c r="P34" s="91"/>
      <c r="Q34" s="91"/>
      <c r="R34" s="91"/>
    </row>
  </sheetData>
  <sheetProtection algorithmName="SHA-512" hashValue="U1yc/PtnELRareXQu+tFSw2HMs2Cy1xHff49fBy7y7RBVrbe5OUFBMyr1zVFPWJZW0cLTIxSsxBuucBk4B9s3w==" saltValue="HS9DHdPakLa+K3fUiX7hsg==" spinCount="100000" sheet="1" objects="1" selectLockedCells="1"/>
  <mergeCells count="9">
    <mergeCell ref="N31:O31"/>
    <mergeCell ref="C1:H2"/>
    <mergeCell ref="N1:N2"/>
    <mergeCell ref="O1:R2"/>
    <mergeCell ref="J25:K25"/>
    <mergeCell ref="J26:K26"/>
    <mergeCell ref="C25:D25"/>
    <mergeCell ref="C26:D26"/>
    <mergeCell ref="J27:K27"/>
  </mergeCells>
  <phoneticPr fontId="9" type="noConversion"/>
  <conditionalFormatting sqref="B17:Q17">
    <cfRule type="colorScale" priority="162">
      <colorScale>
        <cfvo type="num" val="0"/>
        <cfvo type="max"/>
        <color theme="0"/>
        <color theme="0"/>
      </colorScale>
    </cfRule>
    <cfRule type="colorScale" priority="156">
      <colorScale>
        <cfvo type="formula" val="&quot;&gt;&quot;&quot;$T$20+$T$22&quot;&quot;&quot;"/>
        <cfvo type="max"/>
        <color rgb="FFFF7128"/>
        <color rgb="FFFFEF9C"/>
      </colorScale>
    </cfRule>
    <cfRule type="colorScale" priority="157">
      <colorScale>
        <cfvo type="num" val="0"/>
        <cfvo type="max"/>
        <color theme="0"/>
        <color theme="0"/>
      </colorScale>
    </cfRule>
    <cfRule type="colorScale" priority="158">
      <colorScale>
        <cfvo type="num" val="0"/>
        <cfvo type="max"/>
        <color theme="0"/>
        <color theme="0"/>
      </colorScale>
    </cfRule>
  </conditionalFormatting>
  <conditionalFormatting sqref="C12">
    <cfRule type="colorScale" priority="53">
      <colorScale>
        <cfvo type="formula" val="&quot;&gt;&quot;&quot;$T$20+$T$22&quot;&quot;&quot;"/>
        <cfvo type="max"/>
        <color rgb="FFFF7128"/>
        <color rgb="FFFFEF9C"/>
      </colorScale>
    </cfRule>
    <cfRule type="colorScale" priority="54">
      <colorScale>
        <cfvo type="num" val="0"/>
        <cfvo type="max"/>
        <color theme="0"/>
        <color theme="0"/>
      </colorScale>
    </cfRule>
    <cfRule type="colorScale" priority="55">
      <colorScale>
        <cfvo type="num" val="0"/>
        <cfvo type="max"/>
        <color theme="0"/>
        <color theme="0"/>
      </colorScale>
    </cfRule>
    <cfRule type="colorScale" priority="56">
      <colorScale>
        <cfvo type="num" val="0"/>
        <cfvo type="max"/>
        <color theme="0"/>
        <color theme="0"/>
      </colorScale>
    </cfRule>
  </conditionalFormatting>
  <conditionalFormatting sqref="C14">
    <cfRule type="colorScale" priority="151">
      <colorScale>
        <cfvo type="num" val="0"/>
        <cfvo type="max"/>
        <color theme="0"/>
        <color theme="0"/>
      </colorScale>
    </cfRule>
    <cfRule type="colorScale" priority="150">
      <colorScale>
        <cfvo type="num" val="0"/>
        <cfvo type="max"/>
        <color theme="0"/>
        <color theme="0"/>
      </colorScale>
    </cfRule>
    <cfRule type="colorScale" priority="149">
      <colorScale>
        <cfvo type="num" val="0"/>
        <cfvo type="max"/>
        <color theme="0"/>
        <color theme="0"/>
      </colorScale>
    </cfRule>
    <cfRule type="colorScale" priority="148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C20">
    <cfRule type="colorScale" priority="21">
      <colorScale>
        <cfvo type="formula" val="&quot;&gt;&quot;&quot;$T$20+$T$22&quot;&quot;&quot;"/>
        <cfvo type="max"/>
        <color rgb="FFFF7128"/>
        <color rgb="FFFFEF9C"/>
      </colorScale>
    </cfRule>
    <cfRule type="colorScale" priority="22">
      <colorScale>
        <cfvo type="num" val="0"/>
        <cfvo type="max"/>
        <color theme="0"/>
        <color theme="0"/>
      </colorScale>
    </cfRule>
    <cfRule type="colorScale" priority="23">
      <colorScale>
        <cfvo type="num" val="0"/>
        <cfvo type="max"/>
        <color theme="0"/>
        <color theme="0"/>
      </colorScale>
    </cfRule>
    <cfRule type="colorScale" priority="24">
      <colorScale>
        <cfvo type="num" val="0"/>
        <cfvo type="max"/>
        <color theme="0"/>
        <color theme="0"/>
      </colorScale>
    </cfRule>
  </conditionalFormatting>
  <conditionalFormatting sqref="C22">
    <cfRule type="colorScale" priority="19">
      <colorScale>
        <cfvo type="num" val="0"/>
        <cfvo type="max"/>
        <color theme="0"/>
        <color theme="0"/>
      </colorScale>
    </cfRule>
    <cfRule type="colorScale" priority="17">
      <colorScale>
        <cfvo type="formula" val="&quot;&gt;&quot;&quot;$T$20+$T$22&quot;&quot;&quot;"/>
        <cfvo type="max"/>
        <color rgb="FFFF7128"/>
        <color rgb="FFFFEF9C"/>
      </colorScale>
    </cfRule>
    <cfRule type="colorScale" priority="18">
      <colorScale>
        <cfvo type="num" val="0"/>
        <cfvo type="max"/>
        <color theme="0"/>
        <color theme="0"/>
      </colorScale>
    </cfRule>
    <cfRule type="colorScale" priority="20">
      <colorScale>
        <cfvo type="num" val="0"/>
        <cfvo type="max"/>
        <color theme="0"/>
        <color theme="0"/>
      </colorScale>
    </cfRule>
  </conditionalFormatting>
  <conditionalFormatting sqref="E23">
    <cfRule type="colorScale" priority="60">
      <colorScale>
        <cfvo type="num" val="0"/>
        <cfvo type="max"/>
        <color theme="0"/>
        <color theme="0"/>
      </colorScale>
    </cfRule>
    <cfRule type="colorScale" priority="59">
      <colorScale>
        <cfvo type="num" val="0"/>
        <cfvo type="max"/>
        <color theme="0"/>
        <color theme="0"/>
      </colorScale>
    </cfRule>
    <cfRule type="colorScale" priority="57">
      <colorScale>
        <cfvo type="formula" val="&quot;&gt;&quot;&quot;$T$20+$T$22&quot;&quot;&quot;"/>
        <cfvo type="max"/>
        <color rgb="FFFF7128"/>
        <color rgb="FFFFEF9C"/>
      </colorScale>
    </cfRule>
    <cfRule type="colorScale" priority="58">
      <colorScale>
        <cfvo type="num" val="0"/>
        <cfvo type="max"/>
        <color theme="0"/>
        <color theme="0"/>
      </colorScale>
    </cfRule>
  </conditionalFormatting>
  <conditionalFormatting sqref="F9:G9">
    <cfRule type="colorScale" priority="154">
      <colorScale>
        <cfvo type="num" val="0"/>
        <cfvo type="max"/>
        <color theme="0"/>
        <color theme="0"/>
      </colorScale>
    </cfRule>
    <cfRule type="colorScale" priority="152">
      <colorScale>
        <cfvo type="formula" val="&quot;&gt;&quot;&quot;$T$20+$T$22&quot;&quot;&quot;"/>
        <cfvo type="max"/>
        <color rgb="FFFF7128"/>
        <color rgb="FFFFEF9C"/>
      </colorScale>
    </cfRule>
    <cfRule type="colorScale" priority="153">
      <colorScale>
        <cfvo type="num" val="0"/>
        <cfvo type="max"/>
        <color theme="0"/>
        <color theme="0"/>
      </colorScale>
    </cfRule>
    <cfRule type="colorScale" priority="155">
      <colorScale>
        <cfvo type="num" val="0"/>
        <cfvo type="max"/>
        <color theme="0"/>
        <color theme="0"/>
      </colorScale>
    </cfRule>
  </conditionalFormatting>
  <conditionalFormatting sqref="F23:G23">
    <cfRule type="colorScale" priority="75">
      <colorScale>
        <cfvo type="num" val="0"/>
        <cfvo type="max"/>
        <color theme="0"/>
        <color theme="0"/>
      </colorScale>
    </cfRule>
    <cfRule type="colorScale" priority="73">
      <colorScale>
        <cfvo type="formula" val="&quot;&gt;&quot;&quot;$T$20+$T$22&quot;&quot;&quot;"/>
        <cfvo type="max"/>
        <color rgb="FFFF7128"/>
        <color rgb="FFFFEF9C"/>
      </colorScale>
    </cfRule>
    <cfRule type="colorScale" priority="74">
      <colorScale>
        <cfvo type="num" val="0"/>
        <cfvo type="max"/>
        <color theme="0"/>
        <color theme="0"/>
      </colorScale>
    </cfRule>
    <cfRule type="colorScale" priority="76">
      <colorScale>
        <cfvo type="num" val="0"/>
        <cfvo type="max"/>
        <color theme="0"/>
        <color theme="0"/>
      </colorScale>
    </cfRule>
  </conditionalFormatting>
  <conditionalFormatting sqref="I20">
    <cfRule type="colorScale" priority="4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</conditionalFormatting>
  <conditionalFormatting sqref="N12">
    <cfRule type="colorScale" priority="112">
      <colorScale>
        <cfvo type="formula" val="&quot;&gt;&quot;&quot;$T$20+$T$22&quot;&quot;&quot;"/>
        <cfvo type="max"/>
        <color rgb="FFFF7128"/>
        <color rgb="FFFFEF9C"/>
      </colorScale>
    </cfRule>
    <cfRule type="colorScale" priority="113">
      <colorScale>
        <cfvo type="num" val="0"/>
        <cfvo type="max"/>
        <color theme="0"/>
        <color theme="0"/>
      </colorScale>
    </cfRule>
    <cfRule type="colorScale" priority="114">
      <colorScale>
        <cfvo type="num" val="0"/>
        <cfvo type="max"/>
        <color theme="0"/>
        <color theme="0"/>
      </colorScale>
    </cfRule>
    <cfRule type="colorScale" priority="115">
      <colorScale>
        <cfvo type="num" val="0"/>
        <cfvo type="max"/>
        <color theme="0"/>
        <color theme="0"/>
      </colorScale>
    </cfRule>
  </conditionalFormatting>
  <conditionalFormatting sqref="N14">
    <cfRule type="colorScale" priority="36">
      <colorScale>
        <cfvo type="num" val="0"/>
        <cfvo type="max"/>
        <color theme="0"/>
        <color theme="0"/>
      </colorScale>
    </cfRule>
    <cfRule type="colorScale" priority="34">
      <colorScale>
        <cfvo type="num" val="0"/>
        <cfvo type="max"/>
        <color theme="0"/>
        <color theme="0"/>
      </colorScale>
    </cfRule>
    <cfRule type="colorScale" priority="35">
      <colorScale>
        <cfvo type="num" val="0"/>
        <cfvo type="max"/>
        <color theme="0"/>
        <color theme="0"/>
      </colorScale>
    </cfRule>
    <cfRule type="colorScale" priority="33">
      <colorScale>
        <cfvo type="formula" val="&quot;&gt;&quot;&quot;$T$20+$T$22&quot;&quot;&quot;"/>
        <cfvo type="max"/>
        <color rgb="FFFF7128"/>
        <color rgb="FFFFEF9C"/>
      </colorScale>
    </cfRule>
  </conditionalFormatting>
  <conditionalFormatting sqref="N16">
    <cfRule type="colorScale" priority="32">
      <colorScale>
        <cfvo type="num" val="0"/>
        <cfvo type="max"/>
        <color theme="0"/>
        <color theme="0"/>
      </colorScale>
    </cfRule>
    <cfRule type="colorScale" priority="31">
      <colorScale>
        <cfvo type="num" val="0"/>
        <cfvo type="max"/>
        <color theme="0"/>
        <color theme="0"/>
      </colorScale>
    </cfRule>
    <cfRule type="colorScale" priority="30">
      <colorScale>
        <cfvo type="num" val="0"/>
        <cfvo type="max"/>
        <color theme="0"/>
        <color theme="0"/>
      </colorScale>
    </cfRule>
    <cfRule type="colorScale" priority="29">
      <colorScale>
        <cfvo type="formula" val="&quot;&gt;&quot;&quot;$T$20+$T$22&quot;&quot;&quot;"/>
        <cfvo type="max"/>
        <color rgb="FFFF7128"/>
        <color rgb="FFFFEF9C"/>
      </colorScale>
    </cfRule>
  </conditionalFormatting>
  <printOptions horizontalCentered="1"/>
  <pageMargins left="0.5" right="0.5" top="0.5" bottom="0.5" header="0" footer="0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DAD1-4B8D-48E5-B752-B48BF780377D}">
  <sheetPr codeName="Ark1"/>
  <dimension ref="B9:K42"/>
  <sheetViews>
    <sheetView topLeftCell="A7" workbookViewId="0">
      <selection activeCell="I27" sqref="I27"/>
    </sheetView>
  </sheetViews>
  <sheetFormatPr defaultColWidth="11.42578125" defaultRowHeight="12.75"/>
  <cols>
    <col min="2" max="2" width="16.42578125" customWidth="1"/>
    <col min="3" max="3" width="6.5703125" customWidth="1"/>
    <col min="4" max="4" width="10.5703125" customWidth="1"/>
    <col min="5" max="5" width="16.42578125" customWidth="1"/>
    <col min="6" max="6" width="15.5703125" customWidth="1"/>
    <col min="7" max="7" width="16.42578125" customWidth="1"/>
    <col min="9" max="9" width="16.42578125" customWidth="1"/>
    <col min="11" max="11" width="16.42578125" customWidth="1"/>
  </cols>
  <sheetData>
    <row r="9" spans="2:11" ht="13.5" thickBot="1"/>
    <row r="10" spans="2:11" ht="27.6" customHeight="1">
      <c r="B10" s="2" t="s">
        <v>29</v>
      </c>
      <c r="E10" s="2" t="s">
        <v>30</v>
      </c>
      <c r="G10" s="2" t="s">
        <v>31</v>
      </c>
      <c r="I10" s="6" t="s">
        <v>32</v>
      </c>
      <c r="K10" s="6" t="s">
        <v>33</v>
      </c>
    </row>
    <row r="11" spans="2:11" ht="16.5">
      <c r="B11" s="3" t="s">
        <v>34</v>
      </c>
      <c r="E11" s="5">
        <v>15000</v>
      </c>
      <c r="G11" s="5">
        <v>5000</v>
      </c>
      <c r="I11" s="5">
        <v>2000</v>
      </c>
      <c r="K11" s="7">
        <v>0</v>
      </c>
    </row>
    <row r="12" spans="2:11" ht="16.5">
      <c r="B12" s="3" t="s">
        <v>35</v>
      </c>
      <c r="E12" s="3"/>
      <c r="G12" s="3"/>
      <c r="I12" s="3"/>
      <c r="K12" s="7">
        <v>1</v>
      </c>
    </row>
    <row r="13" spans="2:11" ht="17.25" thickBot="1">
      <c r="B13" s="4"/>
      <c r="E13" s="4"/>
      <c r="G13" s="4"/>
      <c r="I13" s="4"/>
      <c r="K13" s="7">
        <v>2</v>
      </c>
    </row>
    <row r="14" spans="2:11" ht="17.25" thickBot="1">
      <c r="B14" s="1"/>
      <c r="K14" s="7">
        <v>3</v>
      </c>
    </row>
    <row r="15" spans="2:11" ht="16.5">
      <c r="B15" s="6" t="s">
        <v>36</v>
      </c>
      <c r="K15" s="7">
        <v>4</v>
      </c>
    </row>
    <row r="16" spans="2:11" ht="17.25" thickBot="1">
      <c r="B16" s="7">
        <v>0</v>
      </c>
      <c r="K16" s="7">
        <v>5</v>
      </c>
    </row>
    <row r="17" spans="2:11" ht="17.25" thickBot="1">
      <c r="B17" s="7">
        <v>750</v>
      </c>
      <c r="D17" s="9"/>
      <c r="E17" s="10" t="s">
        <v>37</v>
      </c>
      <c r="F17" s="11"/>
      <c r="K17" s="7">
        <v>6</v>
      </c>
    </row>
    <row r="18" spans="2:11" ht="17.25" thickTop="1">
      <c r="B18" s="7">
        <v>800</v>
      </c>
      <c r="D18" s="12"/>
      <c r="E18" s="13" t="s">
        <v>38</v>
      </c>
      <c r="F18" s="23">
        <v>2500</v>
      </c>
      <c r="K18" s="7">
        <v>7</v>
      </c>
    </row>
    <row r="19" spans="2:11" ht="16.5">
      <c r="B19" s="7">
        <v>850</v>
      </c>
      <c r="D19" s="12"/>
      <c r="E19" s="13" t="s">
        <v>39</v>
      </c>
      <c r="F19" s="14">
        <f>F18*(Instrumentbord!N12+Instrumentbord!N16)</f>
        <v>17000000</v>
      </c>
      <c r="K19" s="7">
        <v>8</v>
      </c>
    </row>
    <row r="20" spans="2:11" ht="16.5">
      <c r="B20" s="7">
        <v>900</v>
      </c>
      <c r="D20" s="12"/>
      <c r="E20" s="13" t="s">
        <v>40</v>
      </c>
      <c r="F20" s="14">
        <f>F18*Instrumentbord!I20</f>
        <v>3000000</v>
      </c>
      <c r="K20" s="7">
        <v>9</v>
      </c>
    </row>
    <row r="21" spans="2:11" ht="17.25" thickBot="1">
      <c r="B21" s="7">
        <v>950</v>
      </c>
      <c r="D21" s="12"/>
      <c r="E21" s="13" t="s">
        <v>41</v>
      </c>
      <c r="F21" s="15">
        <f>F19/F20</f>
        <v>5.666666666666667</v>
      </c>
      <c r="K21" s="8">
        <v>10</v>
      </c>
    </row>
    <row r="22" spans="2:11" ht="16.5">
      <c r="B22" s="7">
        <v>1000</v>
      </c>
      <c r="D22" s="12"/>
      <c r="E22" s="13" t="s">
        <v>42</v>
      </c>
      <c r="F22" s="16">
        <f>F18/Instrumentbord!C14</f>
        <v>29.411764705882351</v>
      </c>
    </row>
    <row r="23" spans="2:11" ht="16.5">
      <c r="B23" s="7">
        <v>1050</v>
      </c>
      <c r="D23" s="12"/>
      <c r="E23" s="13" t="s">
        <v>43</v>
      </c>
      <c r="F23" s="16">
        <f>F22*Instrumentbord!C12</f>
        <v>2764.705882352941</v>
      </c>
    </row>
    <row r="24" spans="2:11" ht="16.5">
      <c r="B24" s="7">
        <v>1100</v>
      </c>
      <c r="D24" s="12"/>
      <c r="E24" s="13" t="s">
        <v>44</v>
      </c>
      <c r="F24" s="16">
        <f>F18-F23</f>
        <v>-264.70588235294099</v>
      </c>
    </row>
    <row r="25" spans="2:11" ht="16.5">
      <c r="B25" s="7">
        <v>1150</v>
      </c>
      <c r="D25" s="12"/>
      <c r="E25" s="13" t="s">
        <v>45</v>
      </c>
      <c r="F25" s="17">
        <f>F23*(Instrumentbord!N12+Instrumentbord!N16-Instrumentbord!G27)</f>
        <v>18800000</v>
      </c>
    </row>
    <row r="26" spans="2:11" ht="16.5">
      <c r="B26" s="7">
        <v>1200</v>
      </c>
      <c r="D26" s="12"/>
      <c r="E26" s="13" t="s">
        <v>46</v>
      </c>
      <c r="F26" s="18">
        <f>F19-F25</f>
        <v>-1800000</v>
      </c>
    </row>
    <row r="27" spans="2:11" ht="16.5">
      <c r="B27" s="7">
        <v>1250</v>
      </c>
      <c r="D27" s="12"/>
      <c r="E27" s="13" t="s">
        <v>47</v>
      </c>
      <c r="F27" s="17">
        <f>Hjelpeark!F23*Instrumentbord!I20</f>
        <v>3317647.0588235292</v>
      </c>
    </row>
    <row r="28" spans="2:11" ht="16.5">
      <c r="B28" s="7">
        <v>1300</v>
      </c>
      <c r="D28" s="12"/>
      <c r="E28" s="13" t="s">
        <v>48</v>
      </c>
      <c r="F28" s="19">
        <f>F26/F24</f>
        <v>6800.0000000000045</v>
      </c>
    </row>
    <row r="29" spans="2:11" ht="17.25" thickBot="1">
      <c r="B29" s="7">
        <v>1350</v>
      </c>
      <c r="D29" s="20"/>
      <c r="E29" s="21" t="s">
        <v>49</v>
      </c>
      <c r="F29" s="22">
        <f>F28/Instrumentbord!I20</f>
        <v>5.6666666666666705</v>
      </c>
    </row>
    <row r="30" spans="2:11" ht="16.5">
      <c r="B30" s="7">
        <v>1400</v>
      </c>
    </row>
    <row r="31" spans="2:11" ht="16.5">
      <c r="B31" s="7">
        <v>1450</v>
      </c>
    </row>
    <row r="32" spans="2:11" ht="16.5">
      <c r="B32" s="7">
        <v>1500</v>
      </c>
    </row>
    <row r="33" spans="2:2" ht="16.5">
      <c r="B33" s="7">
        <v>1550</v>
      </c>
    </row>
    <row r="34" spans="2:2" ht="16.5">
      <c r="B34" s="7">
        <v>1600</v>
      </c>
    </row>
    <row r="35" spans="2:2" ht="16.5">
      <c r="B35" s="7">
        <v>1650</v>
      </c>
    </row>
    <row r="36" spans="2:2" ht="16.5">
      <c r="B36" s="7">
        <v>1700</v>
      </c>
    </row>
    <row r="37" spans="2:2" ht="16.5">
      <c r="B37" s="7">
        <v>1750</v>
      </c>
    </row>
    <row r="38" spans="2:2" ht="16.5">
      <c r="B38" s="7">
        <v>1800</v>
      </c>
    </row>
    <row r="39" spans="2:2" ht="16.5">
      <c r="B39" s="7">
        <v>1850</v>
      </c>
    </row>
    <row r="40" spans="2:2" ht="16.5">
      <c r="B40" s="7">
        <v>1900</v>
      </c>
    </row>
    <row r="41" spans="2:2" ht="16.5">
      <c r="B41" s="7">
        <v>1950</v>
      </c>
    </row>
    <row r="42" spans="2:2" ht="16.5">
      <c r="B42" s="7">
        <v>2000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78482ED2A2E444BEFF43D3502A6F9C" ma:contentTypeVersion="13" ma:contentTypeDescription="Opprett et nytt dokument." ma:contentTypeScope="" ma:versionID="bbb1e88a545b2b96c26ae01ffaadc8c5">
  <xsd:schema xmlns:xsd="http://www.w3.org/2001/XMLSchema" xmlns:xs="http://www.w3.org/2001/XMLSchema" xmlns:p="http://schemas.microsoft.com/office/2006/metadata/properties" xmlns:ns2="b90aeffd-0b9b-46b4-95f5-83eddff6deb4" xmlns:ns3="f009ca2e-1d69-4f5a-bf3e-6aa45bd0144b" targetNamespace="http://schemas.microsoft.com/office/2006/metadata/properties" ma:root="true" ma:fieldsID="f9162c0767cfddadf7b220507306c76e" ns2:_="" ns3:_="">
    <xsd:import namespace="b90aeffd-0b9b-46b4-95f5-83eddff6deb4"/>
    <xsd:import namespace="f009ca2e-1d69-4f5a-bf3e-6aa45bd01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aeffd-0b9b-46b4-95f5-83eddff6d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b4d80d10-9a47-48d1-9541-931886bfef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9ca2e-1d69-4f5a-bf3e-6aa45bd01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98c7bb0-2d7d-491c-ac73-e0ded4386d82}" ma:internalName="TaxCatchAll" ma:showField="CatchAllData" ma:web="f009ca2e-1d69-4f5a-bf3e-6aa45bd01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09ca2e-1d69-4f5a-bf3e-6aa45bd0144b" xsi:nil="true"/>
    <lcf76f155ced4ddcb4097134ff3c332f xmlns="b90aeffd-0b9b-46b4-95f5-83eddff6deb4">
      <Terms xmlns="http://schemas.microsoft.com/office/infopath/2007/PartnerControls"/>
    </lcf76f155ced4ddcb4097134ff3c332f>
    <SharedWithUsers xmlns="f009ca2e-1d69-4f5a-bf3e-6aa45bd0144b">
      <UserInfo>
        <DisplayName>Ragnhild Kjeldsen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BEB9395-310D-487C-966C-589924A0DBB7}"/>
</file>

<file path=customXml/itemProps2.xml><?xml version="1.0" encoding="utf-8"?>
<ds:datastoreItem xmlns:ds="http://schemas.openxmlformats.org/officeDocument/2006/customXml" ds:itemID="{C751E4CA-3D13-42B3-BA9E-96734015CE5A}"/>
</file>

<file path=customXml/itemProps3.xml><?xml version="1.0" encoding="utf-8"?>
<ds:datastoreItem xmlns:ds="http://schemas.openxmlformats.org/officeDocument/2006/customXml" ds:itemID="{68688CC9-D1F7-4CE5-A93D-0DED68E3C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2018-01-02T11:41:11Z</dcterms:created>
  <dcterms:modified xsi:type="dcterms:W3CDTF">2023-06-02T08:49:42Z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  <property fmtid="{D5CDD505-2E9C-101B-9397-08002B2CF9AE}" pid="3" name="SkogkursDokumenttype">
    <vt:lpwstr>17;#Arbeidsdokument|d3bd8bfb-cd02-4979-a22f-832f746211ac</vt:lpwstr>
  </property>
  <property fmtid="{D5CDD505-2E9C-101B-9397-08002B2CF9AE}" pid="4" name="SkogkursOrganisasjon">
    <vt:lpwstr>6;#Skogkurs|c70ab0b2-6b57-410e-bd8b-9cdd4a188677</vt:lpwstr>
  </property>
  <property fmtid="{D5CDD505-2E9C-101B-9397-08002B2CF9AE}" pid="5" name="ContentTypeId">
    <vt:lpwstr>0x0101008378482ED2A2E444BEFF43D3502A6F9C</vt:lpwstr>
  </property>
  <property fmtid="{D5CDD505-2E9C-101B-9397-08002B2CF9AE}" pid="6" name="SkogkursFaggruppe">
    <vt:lpwstr>9;#Økonomi og skogsfond|a8f878af-e268-4b11-9016-149156be42e8</vt:lpwstr>
  </property>
  <property fmtid="{D5CDD505-2E9C-101B-9397-08002B2CF9AE}" pid="7" name="i66a9f1ec3fa4a689f84cc7474b8912b">
    <vt:lpwstr>Økonomi og skogsfond|a8f878af-e268-4b11-9016-149156be42e8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axCatchAll">
    <vt:lpwstr>6;#;#17;#;#9;#</vt:lpwstr>
  </property>
  <property fmtid="{D5CDD505-2E9C-101B-9397-08002B2CF9AE}" pid="11" name="bad5b3d30a0e4b3ca3a5f01005d7fa1c">
    <vt:lpwstr>Arbeidsdokument|d3bd8bfb-cd02-4979-a22f-832f746211ac</vt:lpwstr>
  </property>
  <property fmtid="{D5CDD505-2E9C-101B-9397-08002B2CF9AE}" pid="12" name="SkogkursProsjektnr">
    <vt:lpwstr>554011</vt:lpwstr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SkogkursProsjektLederNavn">
    <vt:lpwstr>Mikael Fønhus</vt:lpwstr>
  </property>
  <property fmtid="{D5CDD505-2E9C-101B-9397-08002B2CF9AE}" pid="16" name="dab0e79c66424b0796119da8b3e3d17f">
    <vt:lpwstr>Skogkurs|c70ab0b2-6b57-410e-bd8b-9cdd4a188677</vt:lpwstr>
  </property>
  <property fmtid="{D5CDD505-2E9C-101B-9397-08002B2CF9AE}" pid="17" name="AuthorIds_UIVersion_32256">
    <vt:lpwstr>37</vt:lpwstr>
  </property>
  <property fmtid="{D5CDD505-2E9C-101B-9397-08002B2CF9AE}" pid="18" name="MediaServiceImageTags">
    <vt:lpwstr/>
  </property>
</Properties>
</file>